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D5F23A43-1363-46F4-86A6-24FD0CC46448}" xr6:coauthVersionLast="47" xr6:coauthVersionMax="47" xr10:uidLastSave="{00000000-0000-0000-0000-000000000000}"/>
  <bookViews>
    <workbookView xWindow="-120" yWindow="-120" windowWidth="38640" windowHeight="15720" xr2:uid="{0F0C5DFB-1DB8-4074-B029-E0FFB2656D0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D11" i="2"/>
  <c r="C27" i="1"/>
  <c r="C8" i="1"/>
  <c r="C18" i="1"/>
  <c r="C7" i="1"/>
  <c r="O8" i="1"/>
  <c r="N8" i="1"/>
  <c r="C14" i="1"/>
  <c r="C13" i="1"/>
  <c r="C21" i="1"/>
  <c r="C19" i="1" l="1"/>
  <c r="C23" i="1" s="1"/>
</calcChain>
</file>

<file path=xl/sharedStrings.xml><?xml version="1.0" encoding="utf-8"?>
<sst xmlns="http://schemas.openxmlformats.org/spreadsheetml/2006/main" count="43" uniqueCount="34">
  <si>
    <t>Klient</t>
  </si>
  <si>
    <t>lokalizacja</t>
  </si>
  <si>
    <t>do 20km</t>
  </si>
  <si>
    <t>do 60km</t>
  </si>
  <si>
    <t>powyżej 60km</t>
  </si>
  <si>
    <t>ile km</t>
  </si>
  <si>
    <t>opłaty autostradowe</t>
  </si>
  <si>
    <t>ilość godzin</t>
  </si>
  <si>
    <t>minimalka</t>
  </si>
  <si>
    <t>rekomendacja</t>
  </si>
  <si>
    <t>maszyna nasza</t>
  </si>
  <si>
    <t>tak</t>
  </si>
  <si>
    <t>nie</t>
  </si>
  <si>
    <t>interwencja z godzin czy przegląd</t>
  </si>
  <si>
    <t>przegląd</t>
  </si>
  <si>
    <t>godziny</t>
  </si>
  <si>
    <t>przegląd - maszyna</t>
  </si>
  <si>
    <t>iecho TK4s</t>
  </si>
  <si>
    <t>iecho PK</t>
  </si>
  <si>
    <t>CP Bourg / Challenge</t>
  </si>
  <si>
    <t>Gilotyna elektryczna</t>
  </si>
  <si>
    <t>Gilotyna hydrauliczna</t>
  </si>
  <si>
    <t>Bigówki</t>
  </si>
  <si>
    <t>Foliarki</t>
  </si>
  <si>
    <t>min</t>
  </si>
  <si>
    <t>max</t>
  </si>
  <si>
    <t>INPUT</t>
  </si>
  <si>
    <t>OUTPUT</t>
  </si>
  <si>
    <t>zakres pracy</t>
  </si>
  <si>
    <t>stawka robocizna min</t>
  </si>
  <si>
    <t>suma</t>
  </si>
  <si>
    <t>u nas</t>
  </si>
  <si>
    <t>u klienta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</si>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</sst>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74B6-BDE1-401B-B1D1-4C8507447388}">
  <dimension ref="A2:O36"/>
  <sheetViews>
    <sheetView tabSelected="1" topLeftCell="A2" workbookViewId="0">
      <selection activeCell="C29" sqref="C29"/>
    </sheetView>
  </sheetViews>
  <sheetFormatPr defaultRowHeight="15" x14ac:dyDescent="0.25"/>
  <cols>
    <col min="1" max="1" width="27.42578125" bestFit="1" customWidth="1"/>
  </cols>
  <sheetData>
    <row r="2" spans="1:15" x14ac:dyDescent="0.25">
      <c r="M2" t="s">
        <v>11</v>
      </c>
      <c r="N2">
        <v>380</v>
      </c>
    </row>
    <row r="3" spans="1:15" x14ac:dyDescent="0.25">
      <c r="A3" t="s">
        <v>0</v>
      </c>
      <c r="M3" t="s">
        <v>12</v>
      </c>
      <c r="N3">
        <v>420</v>
      </c>
    </row>
    <row r="4" spans="1:15" x14ac:dyDescent="0.25">
      <c r="B4" t="s">
        <v>26</v>
      </c>
      <c r="C4" t="s">
        <v>27</v>
      </c>
    </row>
    <row r="6" spans="1:15" x14ac:dyDescent="0.25">
      <c r="A6" t="s">
        <v>1</v>
      </c>
      <c r="B6" s="3" t="s">
        <v>32</v>
      </c>
      <c r="M6" t="s">
        <v>2</v>
      </c>
      <c r="N6">
        <v>2</v>
      </c>
      <c r="O6">
        <v>180</v>
      </c>
    </row>
    <row r="7" spans="1:15" x14ac:dyDescent="0.25">
      <c r="A7" t="s">
        <v>5</v>
      </c>
      <c r="B7" s="1">
        <v>20</v>
      </c>
      <c r="C7">
        <f>IF(B7&gt;65,B7*4,IF(B7&lt;21,180,260))</f>
        <v>180</v>
      </c>
      <c r="M7" t="s">
        <v>3</v>
      </c>
      <c r="N7">
        <v>2</v>
      </c>
      <c r="O7">
        <v>260</v>
      </c>
    </row>
    <row r="8" spans="1:15" x14ac:dyDescent="0.25">
      <c r="A8" t="s">
        <v>6</v>
      </c>
      <c r="B8" s="1">
        <v>10</v>
      </c>
      <c r="C8">
        <f>C7+B8</f>
        <v>190</v>
      </c>
      <c r="M8" t="s">
        <v>4</v>
      </c>
      <c r="N8">
        <f>2+ROUNDUP(B7/100,0)</f>
        <v>3</v>
      </c>
      <c r="O8">
        <f>B7*4</f>
        <v>80</v>
      </c>
    </row>
    <row r="9" spans="1:15" x14ac:dyDescent="0.25">
      <c r="B9" s="2"/>
    </row>
    <row r="10" spans="1:15" x14ac:dyDescent="0.25">
      <c r="A10" t="s">
        <v>13</v>
      </c>
      <c r="B10" s="3" t="s">
        <v>14</v>
      </c>
      <c r="N10" t="s">
        <v>24</v>
      </c>
      <c r="O10" t="s">
        <v>25</v>
      </c>
    </row>
    <row r="11" spans="1:15" x14ac:dyDescent="0.25">
      <c r="B11" s="2"/>
      <c r="M11" s="3" t="s">
        <v>17</v>
      </c>
      <c r="N11">
        <v>2400</v>
      </c>
      <c r="O11">
        <v>3200</v>
      </c>
    </row>
    <row r="12" spans="1:15" x14ac:dyDescent="0.25">
      <c r="B12" s="2"/>
      <c r="M12" s="3" t="s">
        <v>18</v>
      </c>
      <c r="N12">
        <v>1000</v>
      </c>
      <c r="O12">
        <v>1400</v>
      </c>
    </row>
    <row r="13" spans="1:15" x14ac:dyDescent="0.25">
      <c r="A13" t="s">
        <v>16</v>
      </c>
      <c r="B13" s="3" t="s">
        <v>17</v>
      </c>
      <c r="C13">
        <f>VLOOKUP(B13,M11:O21,C14,0)</f>
        <v>2400</v>
      </c>
      <c r="M13" s="3" t="s">
        <v>19</v>
      </c>
      <c r="N13">
        <v>3200</v>
      </c>
      <c r="O13">
        <v>3200</v>
      </c>
    </row>
    <row r="14" spans="1:15" x14ac:dyDescent="0.25">
      <c r="A14" t="s">
        <v>28</v>
      </c>
      <c r="B14" s="3" t="s">
        <v>24</v>
      </c>
      <c r="C14">
        <f>VLOOKUP(B14,M31:N32,2,0)</f>
        <v>2</v>
      </c>
      <c r="M14" s="3" t="s">
        <v>20</v>
      </c>
      <c r="N14">
        <v>1200</v>
      </c>
      <c r="O14">
        <v>1600</v>
      </c>
    </row>
    <row r="15" spans="1:15" x14ac:dyDescent="0.25">
      <c r="B15" s="2"/>
      <c r="M15" s="3" t="s">
        <v>21</v>
      </c>
      <c r="N15">
        <v>1600</v>
      </c>
      <c r="O15">
        <v>1900</v>
      </c>
    </row>
    <row r="16" spans="1:15" x14ac:dyDescent="0.25">
      <c r="M16" s="3" t="s">
        <v>22</v>
      </c>
      <c r="N16">
        <v>1000</v>
      </c>
      <c r="O16">
        <v>1200</v>
      </c>
    </row>
    <row r="17" spans="1:15" x14ac:dyDescent="0.25">
      <c r="A17" t="s">
        <v>7</v>
      </c>
      <c r="B17" s="2"/>
      <c r="M17" s="3" t="s">
        <v>23</v>
      </c>
      <c r="N17">
        <v>1600</v>
      </c>
      <c r="O17">
        <v>2500</v>
      </c>
    </row>
    <row r="18" spans="1:15" x14ac:dyDescent="0.25">
      <c r="A18" t="s">
        <v>8</v>
      </c>
      <c r="C18" s="2">
        <f>IF(B7&gt;65,N8,2)</f>
        <v>2</v>
      </c>
      <c r="M18" s="3"/>
    </row>
    <row r="19" spans="1:15" x14ac:dyDescent="0.25">
      <c r="A19" t="s">
        <v>9</v>
      </c>
      <c r="B19" s="1"/>
      <c r="C19">
        <f>IF(C18&lt;B19,B19,C18)</f>
        <v>2</v>
      </c>
      <c r="M19" s="3"/>
    </row>
    <row r="20" spans="1:15" x14ac:dyDescent="0.25">
      <c r="M20" s="3"/>
    </row>
    <row r="21" spans="1:15" x14ac:dyDescent="0.25">
      <c r="A21" t="s">
        <v>10</v>
      </c>
      <c r="B21" s="1" t="s">
        <v>11</v>
      </c>
      <c r="C21">
        <f>VLOOKUP(B21,M2:N3,2,0)</f>
        <v>380</v>
      </c>
      <c r="M21" s="3"/>
    </row>
    <row r="23" spans="1:15" x14ac:dyDescent="0.25">
      <c r="A23" t="s">
        <v>29</v>
      </c>
      <c r="C23">
        <f>C21*C19</f>
        <v>760</v>
      </c>
    </row>
    <row r="24" spans="1:15" x14ac:dyDescent="0.25">
      <c r="M24" t="s">
        <v>11</v>
      </c>
    </row>
    <row r="25" spans="1:15" x14ac:dyDescent="0.25">
      <c r="M25" t="s">
        <v>12</v>
      </c>
    </row>
    <row r="27" spans="1:15" x14ac:dyDescent="0.25">
      <c r="A27" t="s">
        <v>30</v>
      </c>
      <c r="C27">
        <f>IF(B10="przegląd",C13,C23)+IF(B6="u nas",0,C7+B8)</f>
        <v>2590</v>
      </c>
      <c r="M27" t="s">
        <v>14</v>
      </c>
    </row>
    <row r="28" spans="1:15" x14ac:dyDescent="0.25">
      <c r="A28" t="s">
        <v>33</v>
      </c>
      <c r="C28">
        <f>Sheet2!D11</f>
        <v>5180</v>
      </c>
      <c r="M28" t="s">
        <v>15</v>
      </c>
    </row>
    <row r="31" spans="1:15" x14ac:dyDescent="0.25">
      <c r="M31" t="s">
        <v>24</v>
      </c>
      <c r="N31">
        <v>2</v>
      </c>
    </row>
    <row r="32" spans="1:15" x14ac:dyDescent="0.25">
      <c r="M32" t="s">
        <v>25</v>
      </c>
      <c r="N32">
        <v>3</v>
      </c>
    </row>
    <row r="35" spans="13:13" x14ac:dyDescent="0.25">
      <c r="M35" t="s">
        <v>31</v>
      </c>
    </row>
    <row r="36" spans="13:13" x14ac:dyDescent="0.25">
      <c r="M36" t="s">
        <v>32</v>
      </c>
    </row>
  </sheetData>
  <dataValidations count="5">
    <dataValidation type="list" allowBlank="1" showInputMessage="1" showErrorMessage="1" sqref="B21" xr:uid="{1E7B403B-BF68-489A-BEA0-AAAC2934C23F}">
      <formula1>$M$24:$M$25</formula1>
    </dataValidation>
    <dataValidation type="list" allowBlank="1" showInputMessage="1" showErrorMessage="1" sqref="B10" xr:uid="{31CF78D7-D2E4-4FD3-A276-2ABB88C09AEE}">
      <formula1>$M$27:$M$28</formula1>
    </dataValidation>
    <dataValidation type="list" allowBlank="1" showInputMessage="1" showErrorMessage="1" sqref="B13" xr:uid="{91EC1B17-368F-4380-A467-B10A12168F96}">
      <formula1>$M$11:$M$21</formula1>
    </dataValidation>
    <dataValidation type="list" allowBlank="1" showInputMessage="1" showErrorMessage="1" sqref="B14" xr:uid="{B5DAE337-BEE9-4E6E-B10D-44C18378334D}">
      <formula1>$M$31:$M$32</formula1>
    </dataValidation>
    <dataValidation type="list" allowBlank="1" showInputMessage="1" showErrorMessage="1" sqref="B6" xr:uid="{D7D074F5-EB08-4D9F-984C-828F4C3F2353}">
      <formula1>$M$35:$M$36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1D8B0-58D7-4943-8900-29C8E94DD19D}">
  <dimension ref="D11"/>
  <sheetViews>
    <sheetView workbookViewId="0">
      <selection activeCell="D12" sqref="D12"/>
    </sheetView>
  </sheetViews>
  <sheetFormatPr defaultRowHeight="15" x14ac:dyDescent="0.25"/>
  <sheetData>
    <row r="11" spans="4:4" x14ac:dyDescent="0.25">
      <c r="D11">
        <f>Sheet1!C27*2</f>
        <v>5180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Szulim</dc:creator>
  <cp:lastModifiedBy>Dominik Szulim</cp:lastModifiedBy>
  <dcterms:created xsi:type="dcterms:W3CDTF">2025-08-28T19:34:33Z</dcterms:created>
  <dcterms:modified xsi:type="dcterms:W3CDTF">2025-09-02T14:04:26Z</dcterms:modified>
</cp:coreProperties>
</file>